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Трекер" sheetId="1" state="visible" r:id="rId1"/>
    <sheet name="Зведення" sheetId="2" state="visible" r:id="rId2"/>
    <sheet name="Як користуватись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name val="Calibri"/>
      <family val="2"/>
      <color theme="1"/>
      <sz val="11"/>
      <scheme val="minor"/>
    </font>
    <font>
      <b val="1"/>
      <color rgb="00FFFFFF"/>
      <sz val="15"/>
    </font>
    <font>
      <b val="1"/>
      <color rgb="006B4EE0"/>
      <sz val="11"/>
      <u val="single"/>
    </font>
    <font>
      <b val="1"/>
      <color rgb="002E2A45"/>
    </font>
    <font>
      <b val="1"/>
      <i val="1"/>
      <color rgb="002E2A45"/>
    </font>
    <font>
      <i val="1"/>
      <color rgb="008A8A8A"/>
    </font>
    <font>
      <i val="1"/>
      <color rgb="002E2A45"/>
    </font>
    <font>
      <color rgb="002E2A45"/>
    </font>
    <font>
      <b val="1"/>
      <color rgb="00FFFFFF"/>
      <sz val="14"/>
    </font>
    <font>
      <b val="1"/>
      <color rgb="006B4EE0"/>
      <sz val="10"/>
      <u val="single"/>
    </font>
  </fonts>
  <fills count="7">
    <fill>
      <patternFill/>
    </fill>
    <fill>
      <patternFill patternType="gray125"/>
    </fill>
    <fill>
      <patternFill patternType="solid">
        <fgColor rgb="00966CF8"/>
      </patternFill>
    </fill>
    <fill>
      <patternFill patternType="solid">
        <fgColor rgb="00F2EEFA"/>
      </patternFill>
    </fill>
    <fill>
      <patternFill patternType="solid">
        <fgColor rgb="00DFD7F3"/>
      </patternFill>
    </fill>
    <fill>
      <patternFill patternType="solid">
        <fgColor rgb="00ECE7F8"/>
      </patternFill>
    </fill>
    <fill>
      <patternFill patternType="solid">
        <fgColor rgb="00E9E5F5"/>
      </patternFill>
    </fill>
  </fills>
  <borders count="2">
    <border>
      <left/>
      <right/>
      <top/>
      <bottom/>
      <diagonal/>
    </border>
    <border>
      <left style="thin">
        <color rgb="00D0CCE0"/>
      </left>
      <right style="thin">
        <color rgb="00D0CCE0"/>
      </right>
      <top style="thin">
        <color rgb="00D0CCE0"/>
      </top>
      <bottom style="thin">
        <color rgb="00D0CCE0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0" borderId="1" pivotButton="0" quotePrefix="0" xfId="0"/>
    <xf numFmtId="4" fontId="5" fillId="0" borderId="1" pivotButton="0" quotePrefix="0" xfId="0"/>
    <xf numFmtId="164" fontId="5" fillId="0" borderId="1" pivotButton="0" quotePrefix="0" xfId="0"/>
    <xf numFmtId="4" fontId="6" fillId="0" borderId="1" pivotButton="0" quotePrefix="0" xfId="0"/>
    <xf numFmtId="1" fontId="6" fillId="0" borderId="1" pivotButton="0" quotePrefix="0" xfId="0"/>
    <xf numFmtId="0" fontId="5" fillId="3" borderId="1" pivotButton="0" quotePrefix="0" xfId="0"/>
    <xf numFmtId="4" fontId="5" fillId="3" borderId="1" pivotButton="0" quotePrefix="0" xfId="0"/>
    <xf numFmtId="164" fontId="5" fillId="3" borderId="1" pivotButton="0" quotePrefix="0" xfId="0"/>
    <xf numFmtId="4" fontId="6" fillId="3" borderId="1" pivotButton="0" quotePrefix="0" xfId="0"/>
    <xf numFmtId="1" fontId="6" fillId="3" borderId="1" pivotButton="0" quotePrefix="0" xfId="0"/>
    <xf numFmtId="0" fontId="0" fillId="3" borderId="1" pivotButton="0" quotePrefix="0" xfId="0"/>
    <xf numFmtId="4" fontId="0" fillId="3" borderId="1" pivotButton="0" quotePrefix="0" xfId="0"/>
    <xf numFmtId="164" fontId="0" fillId="3" borderId="1" pivotButton="0" quotePrefix="0" xfId="0"/>
    <xf numFmtId="4" fontId="7" fillId="3" borderId="1" pivotButton="0" quotePrefix="0" xfId="0"/>
    <xf numFmtId="1" fontId="7" fillId="3" borderId="1" pivotButton="0" quotePrefix="0" xfId="0"/>
    <xf numFmtId="0" fontId="0" fillId="0" borderId="1" pivotButton="0" quotePrefix="0" xfId="0"/>
    <xf numFmtId="4" fontId="0" fillId="0" borderId="1" pivotButton="0" quotePrefix="0" xfId="0"/>
    <xf numFmtId="164" fontId="0" fillId="0" borderId="1" pivotButton="0" quotePrefix="0" xfId="0"/>
    <xf numFmtId="4" fontId="7" fillId="0" borderId="1" pivotButton="0" quotePrefix="0" xfId="0"/>
    <xf numFmtId="1" fontId="7" fillId="0" borderId="1" pivotButton="0" quotePrefix="0" xfId="0"/>
    <xf numFmtId="0" fontId="3" fillId="6" borderId="1" applyAlignment="1" pivotButton="0" quotePrefix="0" xfId="0">
      <alignment horizontal="left" vertical="center" indent="1"/>
    </xf>
    <xf numFmtId="0" fontId="0" fillId="6" borderId="1" pivotButton="0" quotePrefix="0" xfId="0"/>
    <xf numFmtId="4" fontId="3" fillId="6" borderId="1" pivotButton="0" quotePrefix="0" xfId="0"/>
    <xf numFmtId="0" fontId="7" fillId="6" borderId="1" applyAlignment="1" pivotButton="0" quotePrefix="0" xfId="0">
      <alignment horizontal="left" vertical="center" indent="1"/>
    </xf>
    <xf numFmtId="0" fontId="8" fillId="2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 indent="1"/>
    </xf>
    <xf numFmtId="0" fontId="7" fillId="0" borderId="0" pivotButton="0" quotePrefix="0" xfId="0"/>
    <xf numFmtId="1" fontId="3" fillId="0" borderId="0" pivotButton="0" quotePrefix="0" xfId="0"/>
    <xf numFmtId="0" fontId="3" fillId="5" borderId="0" pivotButton="0" quotePrefix="0" xfId="0"/>
    <xf numFmtId="4" fontId="0" fillId="0" borderId="0" pivotButton="0" quotePrefix="0" xfId="0"/>
    <xf numFmtId="0" fontId="9" fillId="3" borderId="0" applyAlignment="1" pivotButton="0" quotePrefix="0" xfId="0">
      <alignment horizontal="left" vertical="center" indent="1"/>
    </xf>
    <xf numFmtId="0" fontId="3" fillId="4" borderId="0" pivotButton="0" quotePrefix="0" xfId="0"/>
    <xf numFmtId="0" fontId="3" fillId="4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00FFD7D7"/>
        </patternFill>
      </fill>
    </dxf>
    <dxf>
      <fill>
        <patternFill patternType="solid">
          <fgColor rgb="00FFF2CC"/>
        </patternFill>
      </fill>
    </dxf>
    <dxf>
      <fill>
        <patternFill patternType="solid">
          <fgColor rgb="00EBEBE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omments/comment1.xml><?xml version="1.0" encoding="utf-8"?>
<comments xmlns="http://schemas.openxmlformats.org/spreadsheetml/2006/main">
  <authors>
    <author>Subnesio</author>
  </authors>
  <commentList>
    <comment ref="A4" authorId="0" shapeId="0">
      <text>
        <t>Приклад — замініть або видаліть цей рядок.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subnesio.one" TargetMode="Externa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subnesio.one" TargetMode="External" Id="rId1" /></Relationships>
</file>

<file path=xl/worksheets/_rels/sheet3.xml.rels><Relationships xmlns="http://schemas.openxmlformats.org/package/2006/relationships"><Relationship Type="http://schemas.openxmlformats.org/officeDocument/2006/relationships/hyperlink" Target="https://www.subnesio.one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25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1" customWidth="1" min="2" max="2"/>
    <col width="9" customWidth="1" min="3" max="3"/>
    <col width="15" customWidth="1" min="4" max="4"/>
    <col width="20" customWidth="1" min="5" max="5"/>
    <col width="18" customWidth="1" min="6" max="6"/>
    <col width="26" customWidth="1" min="7" max="7"/>
    <col width="13" customWidth="1" min="8" max="8"/>
    <col width="14" customWidth="1" min="9" max="9"/>
    <col width="14" customWidth="1" min="10" max="10"/>
    <col width="9" customWidth="1" min="11" max="11"/>
  </cols>
  <sheetData>
    <row r="1" ht="30" customHeight="1">
      <c r="A1" s="1" t="inlineStr">
        <is>
          <t>Трекер підписок</t>
        </is>
      </c>
    </row>
    <row r="2" ht="22" customHeight="1">
      <c r="A2" s="2" t="inlineStr">
        <is>
          <t>Таблиця стала тісною? Автоматизуй усі підписки на subnesio.one →</t>
        </is>
      </c>
    </row>
    <row r="3" ht="28" customHeight="1">
      <c r="A3" s="3" t="inlineStr">
        <is>
          <t>Назва сервісу</t>
        </is>
      </c>
      <c r="B3" s="3" t="inlineStr">
        <is>
          <t>Ціна</t>
        </is>
      </c>
      <c r="C3" s="3" t="inlineStr">
        <is>
          <t>Валюта</t>
        </is>
      </c>
      <c r="D3" s="3" t="inlineStr">
        <is>
          <t>Цикл оплати</t>
        </is>
      </c>
      <c r="E3" s="3" t="inlineStr">
        <is>
          <t>Дата наступного платежу</t>
        </is>
      </c>
      <c r="F3" s="3" t="inlineStr">
        <is>
          <t>Спосіб оплати</t>
        </is>
      </c>
      <c r="G3" s="3" t="inlineStr">
        <is>
          <t>Посилання для скасування</t>
        </is>
      </c>
      <c r="H3" s="3" t="inlineStr">
        <is>
          <t>Статус</t>
        </is>
      </c>
      <c r="I3" s="3" t="inlineStr">
        <is>
          <t>Категорія</t>
        </is>
      </c>
      <c r="J3" s="4" t="inlineStr">
        <is>
          <t>Вартість на місяць</t>
        </is>
      </c>
      <c r="K3" s="4" t="inlineStr">
        <is>
          <t>Днів лишилось</t>
        </is>
      </c>
    </row>
    <row r="4">
      <c r="A4" s="5" t="inlineStr">
        <is>
          <t>Netflix</t>
        </is>
      </c>
      <c r="B4" s="6" t="n">
        <v>15.49</v>
      </c>
      <c r="C4" s="5" t="inlineStr">
        <is>
          <t>USD</t>
        </is>
      </c>
      <c r="D4" s="5" t="inlineStr">
        <is>
          <t>Щомісяця</t>
        </is>
      </c>
      <c r="E4" s="7" t="n">
        <v>46175</v>
      </c>
      <c r="F4" s="5" t="inlineStr">
        <is>
          <t>Visa ••1234</t>
        </is>
      </c>
      <c r="G4" s="5" t="inlineStr">
        <is>
          <t>https://netflix.com/account</t>
        </is>
      </c>
      <c r="H4" s="5" t="inlineStr">
        <is>
          <t>Активна</t>
        </is>
      </c>
      <c r="I4" s="5" t="inlineStr">
        <is>
          <t>Стрімінг</t>
        </is>
      </c>
      <c r="J4" s="8">
        <f>IF(OR($B4="",$D4=""),"",$B4*IF($D4="Щомісяця",1,IF($D4="Щороку",1/12,IF($D4="Щотижня",52/12,IF($D4="Щокварталу",1/3,1)))))</f>
        <v/>
      </c>
      <c r="K4" s="9">
        <f>IF($E4="","",$E4-TODAY())</f>
        <v/>
      </c>
    </row>
    <row r="5">
      <c r="A5" s="10" t="inlineStr">
        <is>
          <t>Spotify</t>
        </is>
      </c>
      <c r="B5" s="11" t="n">
        <v>9.99</v>
      </c>
      <c r="C5" s="10" t="inlineStr">
        <is>
          <t>EUR</t>
        </is>
      </c>
      <c r="D5" s="10" t="inlineStr">
        <is>
          <t>Щомісяця</t>
        </is>
      </c>
      <c r="E5" s="12" t="n">
        <v>46190</v>
      </c>
      <c r="F5" s="10" t="inlineStr">
        <is>
          <t>PayPal</t>
        </is>
      </c>
      <c r="G5" s="10" t="inlineStr">
        <is>
          <t>https://spotify.com/account</t>
        </is>
      </c>
      <c r="H5" s="10" t="inlineStr">
        <is>
          <t>Активна</t>
        </is>
      </c>
      <c r="I5" s="10" t="inlineStr">
        <is>
          <t>Музика</t>
        </is>
      </c>
      <c r="J5" s="13">
        <f>IF(OR($B5="",$D5=""),"",$B5*IF($D5="Щомісяця",1,IF($D5="Щороку",1/12,IF($D5="Щотижня",52/12,IF($D5="Щокварталу",1/3,1)))))</f>
        <v/>
      </c>
      <c r="K5" s="14">
        <f>IF($E5="","",$E5-TODAY())</f>
        <v/>
      </c>
    </row>
    <row r="6">
      <c r="A6" s="5" t="inlineStr">
        <is>
          <t>Disney+</t>
        </is>
      </c>
      <c r="B6" s="6" t="n">
        <v>8.99</v>
      </c>
      <c r="C6" s="5" t="inlineStr">
        <is>
          <t>USD</t>
        </is>
      </c>
      <c r="D6" s="5" t="inlineStr">
        <is>
          <t>Щомісяця</t>
        </is>
      </c>
      <c r="E6" s="7" t="n">
        <v>46178</v>
      </c>
      <c r="F6" s="5" t="inlineStr">
        <is>
          <t>Mastercard ••5678</t>
        </is>
      </c>
      <c r="G6" s="5" t="inlineStr">
        <is>
          <t>https://disneyplus.com/account</t>
        </is>
      </c>
      <c r="H6" s="5" t="inlineStr">
        <is>
          <t>Пробний</t>
        </is>
      </c>
      <c r="I6" s="5" t="inlineStr">
        <is>
          <t>Стрімінг</t>
        </is>
      </c>
      <c r="J6" s="8">
        <f>IF(OR($B6="",$D6=""),"",$B6*IF($D6="Щомісяця",1,IF($D6="Щороку",1/12,IF($D6="Щотижня",52/12,IF($D6="Щокварталу",1/3,1)))))</f>
        <v/>
      </c>
      <c r="K6" s="9">
        <f>IF($E6="","",$E6-TODAY())</f>
        <v/>
      </c>
    </row>
    <row r="7">
      <c r="A7" s="15" t="n"/>
      <c r="B7" s="16" t="n"/>
      <c r="C7" s="15" t="n"/>
      <c r="D7" s="15" t="n"/>
      <c r="E7" s="17" t="n"/>
      <c r="F7" s="15" t="n"/>
      <c r="G7" s="15" t="n"/>
      <c r="H7" s="15" t="n"/>
      <c r="I7" s="15" t="n"/>
      <c r="J7" s="18">
        <f>IF(OR($B7="",$D7=""),"",$B7*IF($D7="Щомісяця",1,IF($D7="Щороку",1/12,IF($D7="Щотижня",52/12,IF($D7="Щокварталу",1/3,1)))))</f>
        <v/>
      </c>
      <c r="K7" s="19">
        <f>IF($E7="","",$E7-TODAY())</f>
        <v/>
      </c>
    </row>
    <row r="8">
      <c r="A8" s="20" t="n"/>
      <c r="B8" s="21" t="n"/>
      <c r="C8" s="20" t="n"/>
      <c r="D8" s="20" t="n"/>
      <c r="E8" s="22" t="n"/>
      <c r="F8" s="20" t="n"/>
      <c r="G8" s="20" t="n"/>
      <c r="H8" s="20" t="n"/>
      <c r="I8" s="20" t="n"/>
      <c r="J8" s="23">
        <f>IF(OR($B8="",$D8=""),"",$B8*IF($D8="Щомісяця",1,IF($D8="Щороку",1/12,IF($D8="Щотижня",52/12,IF($D8="Щокварталу",1/3,1)))))</f>
        <v/>
      </c>
      <c r="K8" s="24">
        <f>IF($E8="","",$E8-TODAY())</f>
        <v/>
      </c>
    </row>
    <row r="9">
      <c r="A9" s="15" t="n"/>
      <c r="B9" s="16" t="n"/>
      <c r="C9" s="15" t="n"/>
      <c r="D9" s="15" t="n"/>
      <c r="E9" s="17" t="n"/>
      <c r="F9" s="15" t="n"/>
      <c r="G9" s="15" t="n"/>
      <c r="H9" s="15" t="n"/>
      <c r="I9" s="15" t="n"/>
      <c r="J9" s="18">
        <f>IF(OR($B9="",$D9=""),"",$B9*IF($D9="Щомісяця",1,IF($D9="Щороку",1/12,IF($D9="Щотижня",52/12,IF($D9="Щокварталу",1/3,1)))))</f>
        <v/>
      </c>
      <c r="K9" s="19">
        <f>IF($E9="","",$E9-TODAY())</f>
        <v/>
      </c>
    </row>
    <row r="10">
      <c r="A10" s="20" t="n"/>
      <c r="B10" s="21" t="n"/>
      <c r="C10" s="20" t="n"/>
      <c r="D10" s="20" t="n"/>
      <c r="E10" s="22" t="n"/>
      <c r="F10" s="20" t="n"/>
      <c r="G10" s="20" t="n"/>
      <c r="H10" s="20" t="n"/>
      <c r="I10" s="20" t="n"/>
      <c r="J10" s="23">
        <f>IF(OR($B10="",$D10=""),"",$B10*IF($D10="Щомісяця",1,IF($D10="Щороку",1/12,IF($D10="Щотижня",52/12,IF($D10="Щокварталу",1/3,1)))))</f>
        <v/>
      </c>
      <c r="K10" s="24">
        <f>IF($E10="","",$E10-TODAY())</f>
        <v/>
      </c>
    </row>
    <row r="11">
      <c r="A11" s="15" t="n"/>
      <c r="B11" s="16" t="n"/>
      <c r="C11" s="15" t="n"/>
      <c r="D11" s="15" t="n"/>
      <c r="E11" s="17" t="n"/>
      <c r="F11" s="15" t="n"/>
      <c r="G11" s="15" t="n"/>
      <c r="H11" s="15" t="n"/>
      <c r="I11" s="15" t="n"/>
      <c r="J11" s="18">
        <f>IF(OR($B11="",$D11=""),"",$B11*IF($D11="Щомісяця",1,IF($D11="Щороку",1/12,IF($D11="Щотижня",52/12,IF($D11="Щокварталу",1/3,1)))))</f>
        <v/>
      </c>
      <c r="K11" s="19">
        <f>IF($E11="","",$E11-TODAY())</f>
        <v/>
      </c>
    </row>
    <row r="12">
      <c r="A12" s="20" t="n"/>
      <c r="B12" s="21" t="n"/>
      <c r="C12" s="20" t="n"/>
      <c r="D12" s="20" t="n"/>
      <c r="E12" s="22" t="n"/>
      <c r="F12" s="20" t="n"/>
      <c r="G12" s="20" t="n"/>
      <c r="H12" s="20" t="n"/>
      <c r="I12" s="20" t="n"/>
      <c r="J12" s="23">
        <f>IF(OR($B12="",$D12=""),"",$B12*IF($D12="Щомісяця",1,IF($D12="Щороку",1/12,IF($D12="Щотижня",52/12,IF($D12="Щокварталу",1/3,1)))))</f>
        <v/>
      </c>
      <c r="K12" s="24">
        <f>IF($E12="","",$E12-TODAY())</f>
        <v/>
      </c>
    </row>
    <row r="13">
      <c r="A13" s="15" t="n"/>
      <c r="B13" s="16" t="n"/>
      <c r="C13" s="15" t="n"/>
      <c r="D13" s="15" t="n"/>
      <c r="E13" s="17" t="n"/>
      <c r="F13" s="15" t="n"/>
      <c r="G13" s="15" t="n"/>
      <c r="H13" s="15" t="n"/>
      <c r="I13" s="15" t="n"/>
      <c r="J13" s="18">
        <f>IF(OR($B13="",$D13=""),"",$B13*IF($D13="Щомісяця",1,IF($D13="Щороку",1/12,IF($D13="Щотижня",52/12,IF($D13="Щокварталу",1/3,1)))))</f>
        <v/>
      </c>
      <c r="K13" s="19">
        <f>IF($E13="","",$E13-TODAY())</f>
        <v/>
      </c>
    </row>
    <row r="14">
      <c r="A14" s="20" t="n"/>
      <c r="B14" s="21" t="n"/>
      <c r="C14" s="20" t="n"/>
      <c r="D14" s="20" t="n"/>
      <c r="E14" s="22" t="n"/>
      <c r="F14" s="20" t="n"/>
      <c r="G14" s="20" t="n"/>
      <c r="H14" s="20" t="n"/>
      <c r="I14" s="20" t="n"/>
      <c r="J14" s="23">
        <f>IF(OR($B14="",$D14=""),"",$B14*IF($D14="Щомісяця",1,IF($D14="Щороку",1/12,IF($D14="Щотижня",52/12,IF($D14="Щокварталу",1/3,1)))))</f>
        <v/>
      </c>
      <c r="K14" s="24">
        <f>IF($E14="","",$E14-TODAY())</f>
        <v/>
      </c>
    </row>
    <row r="15">
      <c r="A15" s="15" t="n"/>
      <c r="B15" s="16" t="n"/>
      <c r="C15" s="15" t="n"/>
      <c r="D15" s="15" t="n"/>
      <c r="E15" s="17" t="n"/>
      <c r="F15" s="15" t="n"/>
      <c r="G15" s="15" t="n"/>
      <c r="H15" s="15" t="n"/>
      <c r="I15" s="15" t="n"/>
      <c r="J15" s="18">
        <f>IF(OR($B15="",$D15=""),"",$B15*IF($D15="Щомісяця",1,IF($D15="Щороку",1/12,IF($D15="Щотижня",52/12,IF($D15="Щокварталу",1/3,1)))))</f>
        <v/>
      </c>
      <c r="K15" s="19">
        <f>IF($E15="","",$E15-TODAY())</f>
        <v/>
      </c>
    </row>
    <row r="16">
      <c r="A16" s="20" t="n"/>
      <c r="B16" s="21" t="n"/>
      <c r="C16" s="20" t="n"/>
      <c r="D16" s="20" t="n"/>
      <c r="E16" s="22" t="n"/>
      <c r="F16" s="20" t="n"/>
      <c r="G16" s="20" t="n"/>
      <c r="H16" s="20" t="n"/>
      <c r="I16" s="20" t="n"/>
      <c r="J16" s="23">
        <f>IF(OR($B16="",$D16=""),"",$B16*IF($D16="Щомісяця",1,IF($D16="Щороку",1/12,IF($D16="Щотижня",52/12,IF($D16="Щокварталу",1/3,1)))))</f>
        <v/>
      </c>
      <c r="K16" s="24">
        <f>IF($E16="","",$E16-TODAY())</f>
        <v/>
      </c>
    </row>
    <row r="17">
      <c r="A17" s="15" t="n"/>
      <c r="B17" s="16" t="n"/>
      <c r="C17" s="15" t="n"/>
      <c r="D17" s="15" t="n"/>
      <c r="E17" s="17" t="n"/>
      <c r="F17" s="15" t="n"/>
      <c r="G17" s="15" t="n"/>
      <c r="H17" s="15" t="n"/>
      <c r="I17" s="15" t="n"/>
      <c r="J17" s="18">
        <f>IF(OR($B17="",$D17=""),"",$B17*IF($D17="Щомісяця",1,IF($D17="Щороку",1/12,IF($D17="Щотижня",52/12,IF($D17="Щокварталу",1/3,1)))))</f>
        <v/>
      </c>
      <c r="K17" s="19">
        <f>IF($E17="","",$E17-TODAY())</f>
        <v/>
      </c>
    </row>
    <row r="18">
      <c r="A18" s="20" t="n"/>
      <c r="B18" s="21" t="n"/>
      <c r="C18" s="20" t="n"/>
      <c r="D18" s="20" t="n"/>
      <c r="E18" s="22" t="n"/>
      <c r="F18" s="20" t="n"/>
      <c r="G18" s="20" t="n"/>
      <c r="H18" s="20" t="n"/>
      <c r="I18" s="20" t="n"/>
      <c r="J18" s="23">
        <f>IF(OR($B18="",$D18=""),"",$B18*IF($D18="Щомісяця",1,IF($D18="Щороку",1/12,IF($D18="Щотижня",52/12,IF($D18="Щокварталу",1/3,1)))))</f>
        <v/>
      </c>
      <c r="K18" s="24">
        <f>IF($E18="","",$E18-TODAY())</f>
        <v/>
      </c>
    </row>
    <row r="19">
      <c r="A19" s="15" t="n"/>
      <c r="B19" s="16" t="n"/>
      <c r="C19" s="15" t="n"/>
      <c r="D19" s="15" t="n"/>
      <c r="E19" s="17" t="n"/>
      <c r="F19" s="15" t="n"/>
      <c r="G19" s="15" t="n"/>
      <c r="H19" s="15" t="n"/>
      <c r="I19" s="15" t="n"/>
      <c r="J19" s="18">
        <f>IF(OR($B19="",$D19=""),"",$B19*IF($D19="Щомісяця",1,IF($D19="Щороку",1/12,IF($D19="Щотижня",52/12,IF($D19="Щокварталу",1/3,1)))))</f>
        <v/>
      </c>
      <c r="K19" s="19">
        <f>IF($E19="","",$E19-TODAY())</f>
        <v/>
      </c>
    </row>
    <row r="20">
      <c r="A20" s="20" t="n"/>
      <c r="B20" s="21" t="n"/>
      <c r="C20" s="20" t="n"/>
      <c r="D20" s="20" t="n"/>
      <c r="E20" s="22" t="n"/>
      <c r="F20" s="20" t="n"/>
      <c r="G20" s="20" t="n"/>
      <c r="H20" s="20" t="n"/>
      <c r="I20" s="20" t="n"/>
      <c r="J20" s="23">
        <f>IF(OR($B20="",$D20=""),"",$B20*IF($D20="Щомісяця",1,IF($D20="Щороку",1/12,IF($D20="Щотижня",52/12,IF($D20="Щокварталу",1/3,1)))))</f>
        <v/>
      </c>
      <c r="K20" s="24">
        <f>IF($E20="","",$E20-TODAY())</f>
        <v/>
      </c>
    </row>
    <row r="21">
      <c r="A21" s="15" t="n"/>
      <c r="B21" s="16" t="n"/>
      <c r="C21" s="15" t="n"/>
      <c r="D21" s="15" t="n"/>
      <c r="E21" s="17" t="n"/>
      <c r="F21" s="15" t="n"/>
      <c r="G21" s="15" t="n"/>
      <c r="H21" s="15" t="n"/>
      <c r="I21" s="15" t="n"/>
      <c r="J21" s="18">
        <f>IF(OR($B21="",$D21=""),"",$B21*IF($D21="Щомісяця",1,IF($D21="Щороку",1/12,IF($D21="Щотижня",52/12,IF($D21="Щокварталу",1/3,1)))))</f>
        <v/>
      </c>
      <c r="K21" s="19">
        <f>IF($E21="","",$E21-TODAY())</f>
        <v/>
      </c>
    </row>
    <row r="22">
      <c r="A22" s="20" t="n"/>
      <c r="B22" s="21" t="n"/>
      <c r="C22" s="20" t="n"/>
      <c r="D22" s="20" t="n"/>
      <c r="E22" s="22" t="n"/>
      <c r="F22" s="20" t="n"/>
      <c r="G22" s="20" t="n"/>
      <c r="H22" s="20" t="n"/>
      <c r="I22" s="20" t="n"/>
      <c r="J22" s="23">
        <f>IF(OR($B22="",$D22=""),"",$B22*IF($D22="Щомісяця",1,IF($D22="Щороку",1/12,IF($D22="Щотижня",52/12,IF($D22="Щокварталу",1/3,1)))))</f>
        <v/>
      </c>
      <c r="K22" s="24">
        <f>IF($E22="","",$E22-TODAY())</f>
        <v/>
      </c>
    </row>
    <row r="23">
      <c r="A23" s="15" t="n"/>
      <c r="B23" s="16" t="n"/>
      <c r="C23" s="15" t="n"/>
      <c r="D23" s="15" t="n"/>
      <c r="E23" s="17" t="n"/>
      <c r="F23" s="15" t="n"/>
      <c r="G23" s="15" t="n"/>
      <c r="H23" s="15" t="n"/>
      <c r="I23" s="15" t="n"/>
      <c r="J23" s="18">
        <f>IF(OR($B23="",$D23=""),"",$B23*IF($D23="Щомісяця",1,IF($D23="Щороку",1/12,IF($D23="Щотижня",52/12,IF($D23="Щокварталу",1/3,1)))))</f>
        <v/>
      </c>
      <c r="K23" s="19">
        <f>IF($E23="","",$E23-TODAY())</f>
        <v/>
      </c>
    </row>
    <row r="24">
      <c r="A24" s="25" t="inlineStr">
        <is>
          <t>Вартість на місяць — активні (одна валюта; мультивалюта на листі «Зведення»)</t>
        </is>
      </c>
      <c r="B24" s="26" t="n"/>
      <c r="C24" s="26" t="n"/>
      <c r="D24" s="26" t="n"/>
      <c r="E24" s="26" t="n"/>
      <c r="F24" s="26" t="n"/>
      <c r="G24" s="26" t="n"/>
      <c r="H24" s="26" t="n"/>
      <c r="I24" s="26" t="n"/>
      <c r="J24" s="27">
        <f>SUMIF($H4:$H23,"Активна",$J4:$J23)</f>
        <v/>
      </c>
      <c r="K24" s="26" t="n"/>
    </row>
    <row r="25">
      <c r="A25" s="28" t="inlineStr">
        <is>
          <t>Річний темп — активні</t>
        </is>
      </c>
      <c r="B25" s="26" t="n"/>
      <c r="C25" s="26" t="n"/>
      <c r="D25" s="26" t="n"/>
      <c r="E25" s="26" t="n"/>
      <c r="F25" s="26" t="n"/>
      <c r="G25" s="26" t="n"/>
      <c r="H25" s="26" t="n"/>
      <c r="I25" s="26" t="n"/>
      <c r="J25" s="27">
        <f>J24*12</f>
        <v/>
      </c>
      <c r="K25" s="26" t="n"/>
    </row>
  </sheetData>
  <mergeCells count="4">
    <mergeCell ref="A2:K2"/>
    <mergeCell ref="A25:I25"/>
    <mergeCell ref="A1:K1"/>
    <mergeCell ref="A24:I24"/>
  </mergeCells>
  <conditionalFormatting sqref="A4:K23">
    <cfRule type="expression" priority="1" dxfId="0">
      <formula>AND($E4&lt;&gt;"",$E4&lt;=TODAY()+7,$H4&lt;&gt;"Пробний",$H4&lt;&gt;"Скасовано",$H4&lt;&gt;"Призупинено",$H4&lt;&gt;"")</formula>
    </cfRule>
    <cfRule type="expression" priority="2" dxfId="1">
      <formula>$H4="Пробний"</formula>
    </cfRule>
    <cfRule type="expression" priority="3" dxfId="2">
      <formula>OR($H4="Скасовано",$H4="Призупинено")</formula>
    </cfRule>
  </conditionalFormatting>
  <dataValidations count="5">
    <dataValidation sqref="H4:H23" showDropDown="0" showInputMessage="0" showErrorMessage="0" allowBlank="1" type="list">
      <formula1>"Активна,Пробний,Призупинено,Скасовано"</formula1>
    </dataValidation>
    <dataValidation sqref="D4:D23" showDropDown="0" showInputMessage="0" showErrorMessage="0" allowBlank="1" type="list">
      <formula1>"Щомісяця,Щороку,Щотижня,Щокварталу"</formula1>
    </dataValidation>
    <dataValidation sqref="C4:C23" showDropDown="0" showInputMessage="0" showErrorMessage="0" allowBlank="1" type="list">
      <formula1>"USD,EUR,GBP,UAH,PLN,CAD,AUD"</formula1>
    </dataValidation>
    <dataValidation sqref="I4:I23" showDropDown="0" showInputMessage="0" showErrorMessage="0" allowBlank="1" type="list">
      <formula1>"Стрімінг,Софт,Музика,Хмара,Новини,Фітнес,Ігри,Інше"</formula1>
    </dataValidation>
    <dataValidation sqref="E4:E23" showDropDown="0" showInputMessage="1" showErrorMessage="1" allowBlank="1" promptTitle="Дата наступного платежу" prompt="Введіть справжню дату (напр. 2026-06-15). Подвійний клік — календар." type="date" operator="greaterThanOrEqual">
      <formula1>36526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</cols>
  <sheetData>
    <row r="1" ht="28" customHeight="1">
      <c r="A1" s="29" t="inlineStr">
        <is>
          <t>Трекер підписок</t>
        </is>
      </c>
    </row>
    <row r="3">
      <c r="A3" s="30" t="inlineStr">
        <is>
          <t>Огляд</t>
        </is>
      </c>
    </row>
    <row r="4">
      <c r="A4" s="31" t="inlineStr">
        <is>
          <t>Активні підписки</t>
        </is>
      </c>
      <c r="B4" s="32">
        <f>COUNTIF('Трекер'!$H$4:$H$23,"Активна")</f>
        <v/>
      </c>
    </row>
    <row r="5">
      <c r="A5" s="31" t="inlineStr">
        <is>
          <t>Пробні</t>
        </is>
      </c>
      <c r="B5" s="32">
        <f>COUNTIF('Трекер'!$H$4:$H$23,"Пробний")</f>
        <v/>
      </c>
    </row>
    <row r="6">
      <c r="A6" s="31" t="inlineStr">
        <is>
          <t>Призупинені</t>
        </is>
      </c>
      <c r="B6" s="32">
        <f>COUNTIF('Трекер'!$H$4:$H$23,"Призупинено")</f>
        <v/>
      </c>
    </row>
    <row r="7">
      <c r="A7" s="31" t="inlineStr">
        <is>
          <t>Скасовані</t>
        </is>
      </c>
      <c r="B7" s="32">
        <f>COUNTIF('Трекер'!$H$4:$H$23,"Скасовано")</f>
        <v/>
      </c>
    </row>
    <row r="8">
      <c r="A8" s="31" t="inlineStr">
        <is>
          <t>Продовження за 7 днів</t>
        </is>
      </c>
      <c r="B8" s="32">
        <f>COUNTIFS('Трекер'!$E$4:$E$23,"&gt;="&amp;TODAY(),'Трекер'!$E$4:$E$23,"&lt;="&amp;TODAY()+7,'Трекер'!$H$4:$H$23,"Активна")</f>
        <v/>
      </c>
    </row>
    <row r="10">
      <c r="A10" s="30" t="inlineStr">
        <is>
          <t>Витрати на місяць за валютою (активні)</t>
        </is>
      </c>
    </row>
    <row r="11">
      <c r="A11" s="33" t="inlineStr">
        <is>
          <t>Валюта</t>
        </is>
      </c>
      <c r="B11" s="33" t="inlineStr">
        <is>
          <t>На місяць</t>
        </is>
      </c>
      <c r="C11" s="33" t="inlineStr">
        <is>
          <t>На рік</t>
        </is>
      </c>
    </row>
    <row r="12">
      <c r="A12" s="31" t="inlineStr">
        <is>
          <t>USD</t>
        </is>
      </c>
      <c r="B12" s="34">
        <f>SUMIFS('Трекер'!$J$4:$J$23,'Трекер'!$C$4:$C$23,"USD",'Трекер'!$H$4:$H$23,"Активна")</f>
        <v/>
      </c>
      <c r="C12" s="34">
        <f>B12*12</f>
        <v/>
      </c>
    </row>
    <row r="13">
      <c r="A13" s="31" t="inlineStr">
        <is>
          <t>EUR</t>
        </is>
      </c>
      <c r="B13" s="34">
        <f>SUMIFS('Трекер'!$J$4:$J$23,'Трекер'!$C$4:$C$23,"EUR",'Трекер'!$H$4:$H$23,"Активна")</f>
        <v/>
      </c>
      <c r="C13" s="34">
        <f>B13*12</f>
        <v/>
      </c>
    </row>
    <row r="14">
      <c r="A14" s="31" t="inlineStr">
        <is>
          <t>GBP</t>
        </is>
      </c>
      <c r="B14" s="34">
        <f>SUMIFS('Трекер'!$J$4:$J$23,'Трекер'!$C$4:$C$23,"GBP",'Трекер'!$H$4:$H$23,"Активна")</f>
        <v/>
      </c>
      <c r="C14" s="34">
        <f>B14*12</f>
        <v/>
      </c>
    </row>
    <row r="15">
      <c r="A15" s="31" t="inlineStr">
        <is>
          <t>UAH</t>
        </is>
      </c>
      <c r="B15" s="34">
        <f>SUMIFS('Трекер'!$J$4:$J$23,'Трекер'!$C$4:$C$23,"UAH",'Трекер'!$H$4:$H$23,"Активна")</f>
        <v/>
      </c>
      <c r="C15" s="34">
        <f>B15*12</f>
        <v/>
      </c>
    </row>
    <row r="16">
      <c r="A16" s="31" t="inlineStr">
        <is>
          <t>PLN</t>
        </is>
      </c>
      <c r="B16" s="34">
        <f>SUMIFS('Трекер'!$J$4:$J$23,'Трекер'!$C$4:$C$23,"PLN",'Трекер'!$H$4:$H$23,"Активна")</f>
        <v/>
      </c>
      <c r="C16" s="34">
        <f>B16*12</f>
        <v/>
      </c>
    </row>
    <row r="17">
      <c r="A17" s="31" t="inlineStr">
        <is>
          <t>CAD</t>
        </is>
      </c>
      <c r="B17" s="34">
        <f>SUMIFS('Трекер'!$J$4:$J$23,'Трекер'!$C$4:$C$23,"CAD",'Трекер'!$H$4:$H$23,"Активна")</f>
        <v/>
      </c>
      <c r="C17" s="34">
        <f>B17*12</f>
        <v/>
      </c>
    </row>
    <row r="18">
      <c r="A18" s="31" t="inlineStr">
        <is>
          <t>AUD</t>
        </is>
      </c>
      <c r="B18" s="34">
        <f>SUMIFS('Трекер'!$J$4:$J$23,'Трекер'!$C$4:$C$23,"AUD",'Трекер'!$H$4:$H$23,"Активна")</f>
        <v/>
      </c>
      <c r="C18" s="34">
        <f>B18*12</f>
        <v/>
      </c>
    </row>
    <row r="19" ht="22" customHeight="1">
      <c r="A19" s="35" t="inlineStr">
        <is>
          <t>Платите в різних валютах? Subnesio зведе все в одну домашню валюту →</t>
        </is>
      </c>
    </row>
    <row r="21">
      <c r="A21" s="30" t="inlineStr">
        <is>
          <t>Витрати на місяць за категорією (активні)</t>
        </is>
      </c>
    </row>
    <row r="22">
      <c r="A22" s="33" t="inlineStr">
        <is>
          <t>Категорія</t>
        </is>
      </c>
      <c r="B22" s="33" t="inlineStr">
        <is>
          <t>На місяць</t>
        </is>
      </c>
    </row>
    <row r="23">
      <c r="A23" s="31" t="inlineStr">
        <is>
          <t>Стрімінг</t>
        </is>
      </c>
      <c r="B23" s="34">
        <f>SUMIFS('Трекер'!$J$4:$J$23,'Трекер'!$I$4:$I$23,"Стрімінг",'Трекер'!$H$4:$H$23,"Активна")</f>
        <v/>
      </c>
    </row>
    <row r="24">
      <c r="A24" s="31" t="inlineStr">
        <is>
          <t>Софт</t>
        </is>
      </c>
      <c r="B24" s="34">
        <f>SUMIFS('Трекер'!$J$4:$J$23,'Трекер'!$I$4:$I$23,"Софт",'Трекер'!$H$4:$H$23,"Активна")</f>
        <v/>
      </c>
    </row>
    <row r="25">
      <c r="A25" s="31" t="inlineStr">
        <is>
          <t>Музика</t>
        </is>
      </c>
      <c r="B25" s="34">
        <f>SUMIFS('Трекер'!$J$4:$J$23,'Трекер'!$I$4:$I$23,"Музика",'Трекер'!$H$4:$H$23,"Активна")</f>
        <v/>
      </c>
    </row>
    <row r="26">
      <c r="A26" s="31" t="inlineStr">
        <is>
          <t>Хмара</t>
        </is>
      </c>
      <c r="B26" s="34">
        <f>SUMIFS('Трекер'!$J$4:$J$23,'Трекер'!$I$4:$I$23,"Хмара",'Трекер'!$H$4:$H$23,"Активна")</f>
        <v/>
      </c>
    </row>
    <row r="27">
      <c r="A27" s="31" t="inlineStr">
        <is>
          <t>Новини</t>
        </is>
      </c>
      <c r="B27" s="34">
        <f>SUMIFS('Трекер'!$J$4:$J$23,'Трекер'!$I$4:$I$23,"Новини",'Трекер'!$H$4:$H$23,"Активна")</f>
        <v/>
      </c>
    </row>
    <row r="28">
      <c r="A28" s="31" t="inlineStr">
        <is>
          <t>Фітнес</t>
        </is>
      </c>
      <c r="B28" s="34">
        <f>SUMIFS('Трекер'!$J$4:$J$23,'Трекер'!$I$4:$I$23,"Фітнес",'Трекер'!$H$4:$H$23,"Активна")</f>
        <v/>
      </c>
    </row>
    <row r="29">
      <c r="A29" s="31" t="inlineStr">
        <is>
          <t>Ігри</t>
        </is>
      </c>
      <c r="B29" s="34">
        <f>SUMIFS('Трекер'!$J$4:$J$23,'Трекер'!$I$4:$I$23,"Ігри",'Трекер'!$H$4:$H$23,"Активна")</f>
        <v/>
      </c>
    </row>
    <row r="30">
      <c r="A30" s="31" t="inlineStr">
        <is>
          <t>Інше</t>
        </is>
      </c>
      <c r="B30" s="34">
        <f>SUMIFS('Трекер'!$J$4:$J$23,'Трекер'!$I$4:$I$23,"Інше",'Трекер'!$H$4:$H$23,"Активна")</f>
        <v/>
      </c>
    </row>
  </sheetData>
  <mergeCells count="5">
    <mergeCell ref="A10:C10"/>
    <mergeCell ref="A19:C19"/>
    <mergeCell ref="A1:C1"/>
    <mergeCell ref="A3:C3"/>
    <mergeCell ref="A21:C21"/>
  </mergeCells>
  <hyperlinks>
    <hyperlink xmlns:r="http://schemas.openxmlformats.org/officeDocument/2006/relationships" ref="A19" r:id="rId1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0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66" customWidth="1" min="2" max="2"/>
  </cols>
  <sheetData>
    <row r="1" ht="28" customHeight="1">
      <c r="A1" s="29" t="inlineStr">
        <is>
          <t>Трекер підписок</t>
        </is>
      </c>
    </row>
    <row r="3">
      <c r="A3" s="36" t="inlineStr">
        <is>
          <t>Колонка</t>
        </is>
      </c>
      <c r="B3" s="37" t="inlineStr">
        <is>
          <t>Що вводити</t>
        </is>
      </c>
    </row>
    <row r="4">
      <c r="A4" t="inlineStr">
        <is>
          <t>A — Назва сервісу</t>
        </is>
      </c>
      <c r="B4" s="38" t="inlineStr">
        <is>
          <t>Назва підписки (наприклад Netflix, Spotify)</t>
        </is>
      </c>
    </row>
    <row r="5">
      <c r="A5" t="inlineStr">
        <is>
          <t>B — Ціна</t>
        </is>
      </c>
      <c r="B5" s="38" t="inlineStr">
        <is>
          <t>Сума за один цикл оплати</t>
        </is>
      </c>
    </row>
    <row r="6">
      <c r="A6" t="inlineStr">
        <is>
          <t>C — Валюта</t>
        </is>
      </c>
      <c r="B6" s="38" t="inlineStr">
        <is>
          <t>Оберіть валюту зі списку</t>
        </is>
      </c>
    </row>
    <row r="7">
      <c r="A7" t="inlineStr">
        <is>
          <t>D — Цикл оплати</t>
        </is>
      </c>
      <c r="B7" s="38" t="inlineStr">
        <is>
          <t>Щомісяця, щороку, щотижня або щокварталу</t>
        </is>
      </c>
    </row>
    <row r="8">
      <c r="A8" t="inlineStr">
        <is>
          <t>E — Дата наступного платежу</t>
        </is>
      </c>
      <c r="B8" s="38" t="inlineStr">
        <is>
          <t>Оберіть дату наступного списання — клітинка з календарем</t>
        </is>
      </c>
    </row>
    <row r="9">
      <c r="A9" t="inlineStr">
        <is>
          <t>F — Спосіб оплати</t>
        </is>
      </c>
      <c r="B9" s="38" t="inlineStr">
        <is>
          <t>Яка картка або гаманець платить за підписку</t>
        </is>
      </c>
    </row>
    <row r="10">
      <c r="A10" t="inlineStr">
        <is>
          <t>G — Посилання для скасування</t>
        </is>
      </c>
      <c r="B10" s="38" t="inlineStr">
        <is>
          <t>Адреса сторінки скасування</t>
        </is>
      </c>
    </row>
    <row r="11">
      <c r="A11" t="inlineStr">
        <is>
          <t>H — Статус</t>
        </is>
      </c>
      <c r="B11" s="38" t="inlineStr">
        <is>
          <t>Активна, Пробний, Призупинено або Скасовано</t>
        </is>
      </c>
    </row>
    <row r="12">
      <c r="A12" t="inlineStr">
        <is>
          <t>I — Категорія</t>
        </is>
      </c>
      <c r="B12" s="38" t="inlineStr">
        <is>
          <t>Згрупуйте підписку (Стрімінг, Софт, …) для листа «Зведення»</t>
        </is>
      </c>
    </row>
    <row r="13">
      <c r="A13" t="inlineStr">
        <is>
          <t>J — Вартість на місяць (авто)</t>
        </is>
      </c>
      <c r="B13" s="38" t="inlineStr">
        <is>
          <t>Рахується: ваша ціна, зведена до місячної суми</t>
        </is>
      </c>
    </row>
    <row r="14">
      <c r="A14" t="inlineStr">
        <is>
          <t>K — Днів лишилось (авто)</t>
        </is>
      </c>
      <c r="B14" s="38" t="inlineStr">
        <is>
          <t>Рахується: днів до наступного платежу</t>
        </is>
      </c>
    </row>
    <row r="15">
      <c r="A15" t="inlineStr"/>
      <c r="B15" s="38" t="inlineStr"/>
    </row>
    <row r="16">
      <c r="A16" t="inlineStr">
        <is>
          <t>Порада</t>
        </is>
      </c>
      <c r="B16" s="38" t="inlineStr">
        <is>
          <t>ЧЕРВОНИЙ = продовження через 7 днів. ЖОВТИЙ = пробний. СІРИЙ = скасовано/призупинено.</t>
        </is>
      </c>
    </row>
    <row r="17">
      <c r="A17" t="inlineStr">
        <is>
          <t>Порада</t>
        </is>
      </c>
      <c r="B17" s="38" t="inlineStr">
        <is>
          <t>Рядки 4–6 — приклади. Замініть або видаліть їх і додайте свої.</t>
        </is>
      </c>
    </row>
    <row r="18">
      <c r="A18" t="inlineStr">
        <is>
          <t>Порада</t>
        </is>
      </c>
      <c r="B18" s="38" t="inlineStr">
        <is>
          <t>Лист «Зведення» підсумовує витрати за валютою і за категорією.</t>
        </is>
      </c>
    </row>
    <row r="20" ht="24" customHeight="1">
      <c r="A20" s="2" t="inlineStr">
        <is>
          <t>Набридло вести таблицю вручну? Відстежуй усе автоматично з Subnesio →</t>
        </is>
      </c>
    </row>
  </sheetData>
  <mergeCells count="2">
    <mergeCell ref="A20:B20"/>
    <mergeCell ref="A1:B1"/>
  </mergeCells>
  <hyperlinks>
    <hyperlink xmlns:r="http://schemas.openxmlformats.org/officeDocument/2006/relationships" ref="A20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2026-05-30T20:22:40Z</dcterms:created>
  <dcterms:modified xsi:type="dcterms:W3CDTF">2026-05-30T20:22:40Z</dcterms:modified>
</cp:coreProperties>
</file>